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3180" windowWidth="8250" windowHeight="3645" activeTab="0"/>
  </bookViews>
  <sheets>
    <sheet name="4.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<sst xmlns="http://schemas.openxmlformats.org/spreadsheetml/2006/main" count="21" uniqueCount="21">
  <si>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År</t>
  </si>
  <si>
    <t>Befolkning</t>
  </si>
  <si>
    <t>Gifter-</t>
  </si>
  <si>
    <t>Levande</t>
  </si>
  <si>
    <t>Döda</t>
  </si>
  <si>
    <t>Födelse-</t>
  </si>
  <si>
    <t>Flyttnings-</t>
  </si>
  <si>
    <t>Folkökning</t>
  </si>
  <si>
    <t>31.12 resp år</t>
  </si>
  <si>
    <t>mål</t>
  </si>
  <si>
    <t>födda</t>
  </si>
  <si>
    <t>överskott</t>
  </si>
  <si>
    <t>Per 1 000 av medelfolkmängden</t>
  </si>
  <si>
    <t>Källa:  SCB, Befolkningsstatistik</t>
  </si>
  <si>
    <t>Befolkning:</t>
  </si>
  <si>
    <t xml:space="preserve">2  Folkökning totalt inkluderar justeringar i folkbokföringen. Därför är den inte alltid identisk med summan av </t>
  </si>
  <si>
    <t>födelseöverskott och flyttningsnetto.</t>
  </si>
  <si>
    <r>
      <t>netto</t>
    </r>
    <r>
      <rPr>
        <b/>
        <vertAlign val="superscript"/>
        <sz val="10"/>
        <color indexed="9"/>
        <rFont val="Arial"/>
        <family val="2"/>
      </rPr>
      <t>1</t>
    </r>
  </si>
  <si>
    <r>
      <t>totalt</t>
    </r>
    <r>
      <rPr>
        <b/>
        <vertAlign val="superscript"/>
        <sz val="10"/>
        <color indexed="9"/>
        <rFont val="Arial"/>
        <family val="2"/>
      </rPr>
      <t>2</t>
    </r>
  </si>
  <si>
    <t>1 Inklusive korrigeringar.</t>
  </si>
  <si>
    <t>Folkmängdens förändringar 1975-2013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</si>
</sst>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sz val="9"/>
      <name val="Univers (W1)"/>
      <family val="2"/>
    </font>
    <font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50" applyFont="1">
      <alignment/>
      <protection/>
    </xf>
    <xf numFmtId="3" fontId="9" fillId="0" borderId="0" xfId="50" applyNumberFormat="1" applyFont="1" applyAlignment="1">
      <alignment horizontal="right"/>
      <protection/>
    </xf>
    <xf numFmtId="0" fontId="9" fillId="0" borderId="0" xfId="50" applyFont="1">
      <alignment/>
      <protection/>
    </xf>
    <xf numFmtId="0" fontId="8" fillId="0" borderId="0" xfId="50" applyFont="1">
      <alignment/>
      <protection/>
    </xf>
    <xf numFmtId="0" fontId="7" fillId="0" borderId="0" xfId="50" applyFont="1" applyAlignment="1">
      <alignment horizontal="left"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50" applyFont="1" applyFill="1" applyBorder="1" applyAlignment="1">
      <alignment horizontal="right"/>
      <protection/>
    </xf>
    <xf numFmtId="3" fontId="12" fillId="33" borderId="0" xfId="50" applyNumberFormat="1" applyFont="1" applyFill="1" applyBorder="1" applyAlignment="1">
      <alignment horizontal="left"/>
      <protection/>
    </xf>
    <xf numFmtId="3" fontId="12" fillId="33" borderId="0" xfId="50" applyNumberFormat="1" applyFont="1" applyFill="1" applyBorder="1" applyAlignment="1">
      <alignment horizontal="right"/>
      <protection/>
    </xf>
    <xf numFmtId="0" fontId="14" fillId="0" borderId="0" xfId="50" applyNumberFormat="1" applyFont="1" applyFill="1" applyBorder="1" applyAlignment="1">
      <alignment horizontal="left"/>
      <protection/>
    </xf>
    <xf numFmtId="3" fontId="14" fillId="0" borderId="0" xfId="50" applyNumberFormat="1" applyFont="1" applyFill="1" applyBorder="1" applyAlignment="1">
      <alignment horizontal="right"/>
      <protection/>
    </xf>
    <xf numFmtId="0" fontId="14" fillId="0" borderId="0" xfId="50" applyNumberFormat="1" applyFont="1" applyFill="1" applyAlignment="1">
      <alignment horizontal="left"/>
      <protection/>
    </xf>
    <xf numFmtId="3" fontId="14" fillId="0" borderId="0" xfId="50" applyNumberFormat="1" applyFont="1" applyFill="1" applyAlignment="1">
      <alignment horizontal="right"/>
      <protection/>
    </xf>
    <xf numFmtId="3" fontId="14" fillId="0" borderId="0" xfId="50" applyNumberFormat="1" applyFont="1" applyFill="1">
      <alignment/>
      <protection/>
    </xf>
    <xf numFmtId="3" fontId="15" fillId="0" borderId="0" xfId="50" applyNumberFormat="1" applyFont="1" applyFill="1" applyAlignment="1">
      <alignment horizontal="left"/>
      <protection/>
    </xf>
    <xf numFmtId="3" fontId="14" fillId="0" borderId="0" xfId="50" applyNumberFormat="1" applyFont="1" applyFill="1" applyAlignment="1">
      <alignment horizontal="left"/>
      <protection/>
    </xf>
    <xf numFmtId="168" fontId="14" fillId="0" borderId="0" xfId="50" applyNumberFormat="1" applyFont="1" applyFill="1">
      <alignment/>
      <protection/>
    </xf>
    <xf numFmtId="3" fontId="14" fillId="0" borderId="0" xfId="50" applyNumberFormat="1" applyFont="1" applyFill="1" applyBorder="1" applyAlignment="1">
      <alignment horizontal="left"/>
      <protection/>
    </xf>
    <xf numFmtId="168" fontId="14" fillId="0" borderId="0" xfId="50" applyNumberFormat="1" applyFont="1" applyFill="1" applyBorder="1">
      <alignment/>
      <protection/>
    </xf>
    <xf numFmtId="0" fontId="17" fillId="0" borderId="0" xfId="50" applyFont="1">
      <alignment/>
      <protection/>
    </xf>
    <xf numFmtId="0" fontId="12" fillId="33" borderId="0" xfId="50" applyFont="1" applyFill="1" applyBorder="1" applyAlignment="1">
      <alignment horizontal="left"/>
      <protection/>
    </xf>
    <xf numFmtId="0" fontId="16" fillId="0" borderId="0" xfId="50" applyFont="1">
      <alignment/>
      <protection/>
    </xf>
    <xf numFmtId="3" fontId="17" fillId="0" borderId="0" xfId="0" applyNumberFormat="1" applyFont="1" applyAlignment="1">
      <alignment/>
    </xf>
    <xf numFmtId="1" fontId="16" fillId="0" borderId="10" xfId="50" applyNumberFormat="1" applyFont="1" applyBorder="1" applyAlignment="1">
      <alignment horizontal="left"/>
      <protection/>
    </xf>
    <xf numFmtId="3" fontId="16" fillId="0" borderId="0" xfId="50" applyNumberFormat="1" applyFont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04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029" xfId="59"/>
    <cellStyle name="Comma [0]" xfId="60"/>
    <cellStyle name="Utdata" xfId="61"/>
    <cellStyle name="Currency" xfId="62"/>
    <cellStyle name="Valuta (0)_ÅB93S029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9.00390625" style="5" customWidth="1"/>
    <col min="2" max="2" width="12.875" style="5" customWidth="1"/>
    <col min="3" max="3" width="10.625" style="5" customWidth="1"/>
    <col min="4" max="5" width="9.875" style="5" customWidth="1"/>
    <col min="6" max="6" width="10.125" style="5" customWidth="1"/>
    <col min="7" max="7" width="10.875" style="5" customWidth="1"/>
    <col min="8" max="8" width="12.375" style="1" customWidth="1"/>
    <col min="9" max="16384" width="9.125" style="1" customWidth="1"/>
  </cols>
  <sheetData>
    <row r="1" ht="12.75">
      <c r="A1" s="6" t="s">
        <v>14</v>
      </c>
    </row>
    <row r="2" ht="15">
      <c r="A2" s="7" t="s">
        <v>20</v>
      </c>
    </row>
    <row r="4" spans="1:8" ht="13.5" customHeight="1">
      <c r="A4" s="22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</row>
    <row r="5" spans="1:8" ht="13.5" customHeight="1">
      <c r="A5" s="9"/>
      <c r="B5" s="10" t="s">
        <v>8</v>
      </c>
      <c r="C5" s="10" t="s">
        <v>9</v>
      </c>
      <c r="D5" s="10" t="s">
        <v>10</v>
      </c>
      <c r="E5" s="10"/>
      <c r="F5" s="10" t="s">
        <v>11</v>
      </c>
      <c r="G5" s="10" t="s">
        <v>17</v>
      </c>
      <c r="H5" s="10" t="s">
        <v>18</v>
      </c>
    </row>
    <row r="6" spans="1:8" s="3" customFormat="1" ht="18" customHeight="1">
      <c r="A6" s="11">
        <v>1975</v>
      </c>
      <c r="B6" s="12">
        <v>444651</v>
      </c>
      <c r="C6" s="12">
        <v>3026</v>
      </c>
      <c r="D6" s="12">
        <v>5575</v>
      </c>
      <c r="E6" s="12">
        <v>4801</v>
      </c>
      <c r="F6" s="12">
        <f>SUM(D6-E6)</f>
        <v>774</v>
      </c>
      <c r="G6" s="12">
        <v>-1827</v>
      </c>
      <c r="H6" s="12">
        <f>SUM(F6:G6)</f>
        <v>-1053</v>
      </c>
    </row>
    <row r="7" spans="1:8" s="3" customFormat="1" ht="18" customHeight="1">
      <c r="A7" s="13">
        <v>1980</v>
      </c>
      <c r="B7" s="14">
        <v>431273</v>
      </c>
      <c r="C7" s="14">
        <v>2385</v>
      </c>
      <c r="D7" s="14">
        <v>5063</v>
      </c>
      <c r="E7" s="14">
        <v>5072</v>
      </c>
      <c r="F7" s="14">
        <f>SUM(D7-E7)</f>
        <v>-9</v>
      </c>
      <c r="G7" s="14">
        <v>-3417</v>
      </c>
      <c r="H7" s="14">
        <f>SUM(F7:G7)</f>
        <v>-3426</v>
      </c>
    </row>
    <row r="8" spans="1:8" ht="18" customHeight="1">
      <c r="A8" s="13">
        <v>1985</v>
      </c>
      <c r="B8" s="14">
        <v>425495</v>
      </c>
      <c r="C8" s="14">
        <v>2477</v>
      </c>
      <c r="D8" s="14">
        <v>5328</v>
      </c>
      <c r="E8" s="12">
        <v>5323</v>
      </c>
      <c r="F8" s="14">
        <f>SUM(D8-E8)</f>
        <v>5</v>
      </c>
      <c r="G8" s="14">
        <v>1405</v>
      </c>
      <c r="H8" s="14">
        <f>SUM(F8:G8)</f>
        <v>1410</v>
      </c>
    </row>
    <row r="9" spans="1:8" ht="18" customHeight="1">
      <c r="A9" s="13">
        <v>1990</v>
      </c>
      <c r="B9" s="14">
        <v>433042</v>
      </c>
      <c r="C9" s="14">
        <v>2544</v>
      </c>
      <c r="D9" s="14">
        <v>6741</v>
      </c>
      <c r="E9" s="14">
        <v>5193</v>
      </c>
      <c r="F9" s="14">
        <f>SUM(D9-E9)</f>
        <v>1548</v>
      </c>
      <c r="G9" s="14">
        <v>-346</v>
      </c>
      <c r="H9" s="14">
        <f>SUM(F9:G9)</f>
        <v>1202</v>
      </c>
    </row>
    <row r="10" spans="1:8" s="3" customFormat="1" ht="18" customHeight="1">
      <c r="A10" s="13">
        <v>1995</v>
      </c>
      <c r="B10" s="14">
        <v>449189</v>
      </c>
      <c r="C10" s="14">
        <v>2120</v>
      </c>
      <c r="D10" s="14">
        <v>5646</v>
      </c>
      <c r="E10" s="14">
        <v>5040</v>
      </c>
      <c r="F10" s="14">
        <v>606</v>
      </c>
      <c r="G10" s="14">
        <v>4030</v>
      </c>
      <c r="H10" s="14">
        <v>4636</v>
      </c>
    </row>
    <row r="11" spans="1:8" s="3" customFormat="1" ht="12" customHeight="1">
      <c r="A11" s="13">
        <v>1996</v>
      </c>
      <c r="B11" s="14">
        <v>454016</v>
      </c>
      <c r="C11" s="14">
        <v>2192</v>
      </c>
      <c r="D11" s="14">
        <v>5478</v>
      </c>
      <c r="E11" s="14">
        <v>5077</v>
      </c>
      <c r="F11" s="14">
        <v>401</v>
      </c>
      <c r="G11" s="14">
        <v>4416</v>
      </c>
      <c r="H11" s="14">
        <v>4827</v>
      </c>
    </row>
    <row r="12" spans="1:8" s="3" customFormat="1" ht="12" customHeight="1">
      <c r="A12" s="13">
        <v>1997</v>
      </c>
      <c r="B12" s="14">
        <v>456611</v>
      </c>
      <c r="C12" s="14">
        <v>2115</v>
      </c>
      <c r="D12" s="14">
        <v>5218</v>
      </c>
      <c r="E12" s="14">
        <v>5023</v>
      </c>
      <c r="F12" s="14">
        <v>195</v>
      </c>
      <c r="G12" s="14">
        <v>2401</v>
      </c>
      <c r="H12" s="14">
        <v>2595</v>
      </c>
    </row>
    <row r="13" spans="1:8" s="3" customFormat="1" ht="12" customHeight="1">
      <c r="A13" s="13">
        <v>1998</v>
      </c>
      <c r="B13" s="14">
        <v>459593</v>
      </c>
      <c r="C13" s="14">
        <v>2461</v>
      </c>
      <c r="D13" s="14">
        <v>5366</v>
      </c>
      <c r="E13" s="14">
        <v>5067</v>
      </c>
      <c r="F13" s="14">
        <v>299</v>
      </c>
      <c r="G13" s="14">
        <v>2602</v>
      </c>
      <c r="H13" s="14">
        <v>2982</v>
      </c>
    </row>
    <row r="14" spans="1:8" s="3" customFormat="1" ht="12" customHeight="1">
      <c r="A14" s="13">
        <v>1999</v>
      </c>
      <c r="B14" s="14">
        <v>462470</v>
      </c>
      <c r="C14" s="14">
        <v>2263</v>
      </c>
      <c r="D14" s="14">
        <v>5216</v>
      </c>
      <c r="E14" s="14">
        <v>5173</v>
      </c>
      <c r="F14" s="14">
        <v>43</v>
      </c>
      <c r="G14" s="14">
        <v>2882</v>
      </c>
      <c r="H14" s="14">
        <v>2877</v>
      </c>
    </row>
    <row r="15" spans="1:8" s="3" customFormat="1" ht="18" customHeight="1">
      <c r="A15" s="13">
        <v>2000</v>
      </c>
      <c r="B15" s="15">
        <v>466990</v>
      </c>
      <c r="C15" s="15">
        <v>2453</v>
      </c>
      <c r="D15" s="15">
        <v>5412</v>
      </c>
      <c r="E15" s="15">
        <v>4762</v>
      </c>
      <c r="F15" s="15">
        <f aca="true" t="shared" si="0" ref="F15:F28">D15-E15</f>
        <v>650</v>
      </c>
      <c r="G15" s="15">
        <v>3884</v>
      </c>
      <c r="H15" s="15">
        <v>4520</v>
      </c>
    </row>
    <row r="16" spans="1:8" s="3" customFormat="1" ht="12" customHeight="1">
      <c r="A16" s="13">
        <v>2001</v>
      </c>
      <c r="B16" s="15">
        <v>471267</v>
      </c>
      <c r="C16" s="15">
        <v>2311</v>
      </c>
      <c r="D16" s="15">
        <v>5614</v>
      </c>
      <c r="E16" s="15">
        <v>4888</v>
      </c>
      <c r="F16" s="15">
        <f t="shared" si="0"/>
        <v>726</v>
      </c>
      <c r="G16" s="15">
        <v>3531</v>
      </c>
      <c r="H16" s="15">
        <v>4277</v>
      </c>
    </row>
    <row r="17" spans="1:8" s="3" customFormat="1" ht="12" customHeight="1">
      <c r="A17" s="13">
        <v>2002</v>
      </c>
      <c r="B17" s="15">
        <v>474921</v>
      </c>
      <c r="C17" s="15">
        <v>2505</v>
      </c>
      <c r="D17" s="15">
        <v>5835</v>
      </c>
      <c r="E17" s="15">
        <v>4853</v>
      </c>
      <c r="F17" s="15">
        <f t="shared" si="0"/>
        <v>982</v>
      </c>
      <c r="G17" s="15">
        <v>2714</v>
      </c>
      <c r="H17" s="15">
        <v>3654</v>
      </c>
    </row>
    <row r="18" spans="1:8" s="3" customFormat="1" ht="12" customHeight="1">
      <c r="A18" s="13">
        <v>2003</v>
      </c>
      <c r="B18" s="15">
        <v>478055</v>
      </c>
      <c r="C18" s="15">
        <v>2689</v>
      </c>
      <c r="D18" s="15">
        <v>6129</v>
      </c>
      <c r="E18" s="15">
        <v>4762</v>
      </c>
      <c r="F18" s="15">
        <f t="shared" si="0"/>
        <v>1367</v>
      </c>
      <c r="G18" s="15">
        <v>1768</v>
      </c>
      <c r="H18" s="15">
        <v>3134</v>
      </c>
    </row>
    <row r="19" spans="1:8" s="3" customFormat="1" ht="12" customHeight="1">
      <c r="A19" s="13">
        <v>2004</v>
      </c>
      <c r="B19" s="15">
        <v>481410</v>
      </c>
      <c r="C19" s="15">
        <v>3020</v>
      </c>
      <c r="D19" s="15">
        <v>6402</v>
      </c>
      <c r="E19" s="15">
        <v>4582</v>
      </c>
      <c r="F19" s="15">
        <f t="shared" si="0"/>
        <v>1820</v>
      </c>
      <c r="G19" s="15">
        <v>1542</v>
      </c>
      <c r="H19" s="15">
        <v>3355</v>
      </c>
    </row>
    <row r="20" spans="1:8" s="3" customFormat="1" ht="18" customHeight="1">
      <c r="A20" s="13">
        <v>2005</v>
      </c>
      <c r="B20" s="15">
        <v>484942</v>
      </c>
      <c r="C20" s="15">
        <v>2915</v>
      </c>
      <c r="D20" s="15">
        <v>6412</v>
      </c>
      <c r="E20" s="15">
        <v>4709</v>
      </c>
      <c r="F20" s="15">
        <f t="shared" si="0"/>
        <v>1703</v>
      </c>
      <c r="G20" s="15">
        <v>1866</v>
      </c>
      <c r="H20" s="15">
        <v>3532</v>
      </c>
    </row>
    <row r="21" spans="1:8" s="3" customFormat="1" ht="12" customHeight="1">
      <c r="A21" s="13">
        <v>2006</v>
      </c>
      <c r="B21" s="15">
        <v>489757</v>
      </c>
      <c r="C21" s="15">
        <v>3224</v>
      </c>
      <c r="D21" s="15">
        <v>6902</v>
      </c>
      <c r="E21" s="15">
        <v>4581</v>
      </c>
      <c r="F21" s="15">
        <f t="shared" si="0"/>
        <v>2321</v>
      </c>
      <c r="G21" s="15">
        <v>2469</v>
      </c>
      <c r="H21" s="15">
        <v>4815</v>
      </c>
    </row>
    <row r="22" spans="1:8" s="3" customFormat="1" ht="12" customHeight="1">
      <c r="A22" s="13">
        <v>2007</v>
      </c>
      <c r="B22" s="15">
        <v>493502</v>
      </c>
      <c r="C22" s="15">
        <v>3218</v>
      </c>
      <c r="D22" s="15">
        <v>6987</v>
      </c>
      <c r="E22" s="15">
        <v>4554</v>
      </c>
      <c r="F22" s="15">
        <f t="shared" si="0"/>
        <v>2433</v>
      </c>
      <c r="G22" s="15">
        <v>1307</v>
      </c>
      <c r="H22" s="15">
        <v>3745</v>
      </c>
    </row>
    <row r="23" spans="1:8" s="3" customFormat="1" ht="12" customHeight="1">
      <c r="A23" s="13">
        <v>2008</v>
      </c>
      <c r="B23" s="15">
        <v>500197</v>
      </c>
      <c r="C23" s="15">
        <v>3363</v>
      </c>
      <c r="D23" s="15">
        <v>7195</v>
      </c>
      <c r="E23" s="15">
        <v>4499</v>
      </c>
      <c r="F23" s="15">
        <f t="shared" si="0"/>
        <v>2696</v>
      </c>
      <c r="G23" s="15">
        <v>3995</v>
      </c>
      <c r="H23" s="15">
        <v>6695</v>
      </c>
    </row>
    <row r="24" spans="1:8" s="3" customFormat="1" ht="12" customHeight="1">
      <c r="A24" s="13">
        <v>2009</v>
      </c>
      <c r="B24" s="15">
        <v>507330</v>
      </c>
      <c r="C24" s="15">
        <v>3339</v>
      </c>
      <c r="D24" s="15">
        <v>7539</v>
      </c>
      <c r="E24" s="15">
        <v>4308</v>
      </c>
      <c r="F24" s="15">
        <f t="shared" si="0"/>
        <v>3231</v>
      </c>
      <c r="G24" s="15">
        <v>3879</v>
      </c>
      <c r="H24" s="15">
        <v>7133</v>
      </c>
    </row>
    <row r="25" spans="1:8" s="3" customFormat="1" ht="18" customHeight="1">
      <c r="A25" s="13">
        <v>2010</v>
      </c>
      <c r="B25" s="24">
        <v>513751</v>
      </c>
      <c r="C25" s="24">
        <v>3347</v>
      </c>
      <c r="D25" s="24">
        <v>7857</v>
      </c>
      <c r="E25" s="24">
        <v>4461</v>
      </c>
      <c r="F25" s="15">
        <f t="shared" si="0"/>
        <v>3396</v>
      </c>
      <c r="G25" s="24">
        <v>3021</v>
      </c>
      <c r="H25" s="24">
        <v>6421</v>
      </c>
    </row>
    <row r="26" spans="1:8" s="3" customFormat="1" ht="12" customHeight="1">
      <c r="A26" s="13">
        <v>2011</v>
      </c>
      <c r="B26" s="24">
        <v>520374</v>
      </c>
      <c r="C26" s="24">
        <v>3135</v>
      </c>
      <c r="D26" s="24">
        <v>7508</v>
      </c>
      <c r="E26" s="24">
        <v>4384</v>
      </c>
      <c r="F26" s="15">
        <f t="shared" si="0"/>
        <v>3124</v>
      </c>
      <c r="G26" s="24">
        <v>3468</v>
      </c>
      <c r="H26" s="24">
        <v>6623</v>
      </c>
    </row>
    <row r="27" spans="1:8" s="3" customFormat="1" ht="12" customHeight="1">
      <c r="A27" s="13">
        <v>2012</v>
      </c>
      <c r="B27" s="24">
        <v>526089</v>
      </c>
      <c r="C27" s="24">
        <v>3272</v>
      </c>
      <c r="D27" s="24">
        <v>7621</v>
      </c>
      <c r="E27" s="24">
        <v>4522</v>
      </c>
      <c r="F27" s="15">
        <f t="shared" si="0"/>
        <v>3099</v>
      </c>
      <c r="G27" s="24">
        <v>2604</v>
      </c>
      <c r="H27" s="24">
        <v>5715</v>
      </c>
    </row>
    <row r="28" spans="1:8" s="3" customFormat="1" ht="12" customHeight="1">
      <c r="A28" s="13">
        <v>2013</v>
      </c>
      <c r="B28" s="24">
        <v>533271</v>
      </c>
      <c r="C28" s="24">
        <v>3041</v>
      </c>
      <c r="D28" s="24">
        <v>7628</v>
      </c>
      <c r="E28" s="24">
        <v>4499</v>
      </c>
      <c r="F28" s="15">
        <f t="shared" si="0"/>
        <v>3129</v>
      </c>
      <c r="G28" s="24">
        <v>3996</v>
      </c>
      <c r="H28" s="24">
        <v>7182</v>
      </c>
    </row>
    <row r="29" spans="1:8" s="3" customFormat="1" ht="18" customHeight="1">
      <c r="A29" s="16" t="s">
        <v>12</v>
      </c>
      <c r="B29" s="16"/>
      <c r="C29" s="14"/>
      <c r="D29" s="14"/>
      <c r="E29" s="12"/>
      <c r="F29" s="12"/>
      <c r="G29" s="14"/>
      <c r="H29" s="12"/>
    </row>
    <row r="30" spans="1:8" s="2" customFormat="1" ht="18" customHeight="1">
      <c r="A30" s="13">
        <v>1975</v>
      </c>
      <c r="B30" s="17"/>
      <c r="C30" s="18">
        <f aca="true" t="shared" si="1" ref="C30:H30">C6/445178*1000</f>
        <v>6.797281087564974</v>
      </c>
      <c r="D30" s="18">
        <f t="shared" si="1"/>
        <v>12.523080655378298</v>
      </c>
      <c r="E30" s="18">
        <f t="shared" si="1"/>
        <v>10.784450264837885</v>
      </c>
      <c r="F30" s="18">
        <f t="shared" si="1"/>
        <v>1.738630390540413</v>
      </c>
      <c r="G30" s="18">
        <f t="shared" si="1"/>
        <v>-4.1039763869733</v>
      </c>
      <c r="H30" s="18">
        <f t="shared" si="1"/>
        <v>-2.365345996432888</v>
      </c>
    </row>
    <row r="31" spans="1:8" s="3" customFormat="1" ht="18" customHeight="1">
      <c r="A31" s="13">
        <v>1980</v>
      </c>
      <c r="B31" s="17"/>
      <c r="C31" s="18">
        <v>5.5</v>
      </c>
      <c r="D31" s="18">
        <v>11.7</v>
      </c>
      <c r="E31" s="18">
        <v>11.7</v>
      </c>
      <c r="F31" s="18">
        <v>0</v>
      </c>
      <c r="G31" s="18">
        <v>-7.9</v>
      </c>
      <c r="H31" s="18">
        <v>-7.8</v>
      </c>
    </row>
    <row r="32" spans="1:8" s="4" customFormat="1" ht="18" customHeight="1">
      <c r="A32" s="13">
        <v>1985</v>
      </c>
      <c r="B32" s="17"/>
      <c r="C32" s="18">
        <v>5.8</v>
      </c>
      <c r="D32" s="18">
        <v>12.5</v>
      </c>
      <c r="E32" s="18">
        <v>12.5</v>
      </c>
      <c r="F32" s="18">
        <v>0</v>
      </c>
      <c r="G32" s="18">
        <v>3.3</v>
      </c>
      <c r="H32" s="18">
        <v>3.3</v>
      </c>
    </row>
    <row r="33" spans="1:8" s="4" customFormat="1" ht="18" customHeight="1">
      <c r="A33" s="13">
        <v>1990</v>
      </c>
      <c r="B33" s="17"/>
      <c r="C33" s="18">
        <v>5.9</v>
      </c>
      <c r="D33" s="18">
        <v>15.6</v>
      </c>
      <c r="E33" s="18">
        <v>12</v>
      </c>
      <c r="F33" s="18">
        <v>3.6</v>
      </c>
      <c r="G33" s="18">
        <v>-0.8</v>
      </c>
      <c r="H33" s="18">
        <v>2.8</v>
      </c>
    </row>
    <row r="34" spans="1:8" s="4" customFormat="1" ht="18" customHeight="1">
      <c r="A34" s="11">
        <v>1995</v>
      </c>
      <c r="B34" s="19"/>
      <c r="C34" s="20">
        <v>4.7</v>
      </c>
      <c r="D34" s="20">
        <v>12.6</v>
      </c>
      <c r="E34" s="20">
        <v>11.3</v>
      </c>
      <c r="F34" s="20">
        <v>1.4</v>
      </c>
      <c r="G34" s="20">
        <v>7.8</v>
      </c>
      <c r="H34" s="20">
        <v>10.4</v>
      </c>
    </row>
    <row r="35" spans="1:8" s="4" customFormat="1" ht="12" customHeight="1">
      <c r="A35" s="11">
        <v>1996</v>
      </c>
      <c r="B35" s="19"/>
      <c r="C35" s="20">
        <f>C11/((449.189+454.016)/2)</f>
        <v>4.85382609706545</v>
      </c>
      <c r="D35" s="20">
        <v>12.1</v>
      </c>
      <c r="E35" s="20">
        <v>11.2</v>
      </c>
      <c r="F35" s="20">
        <v>0.9</v>
      </c>
      <c r="G35" s="20">
        <v>8.7</v>
      </c>
      <c r="H35" s="20">
        <v>9.6</v>
      </c>
    </row>
    <row r="36" spans="1:8" s="4" customFormat="1" ht="12" customHeight="1">
      <c r="A36" s="11">
        <v>1997</v>
      </c>
      <c r="B36" s="19"/>
      <c r="C36" s="20">
        <v>4.6</v>
      </c>
      <c r="D36" s="20">
        <v>11.5</v>
      </c>
      <c r="E36" s="20">
        <v>11</v>
      </c>
      <c r="F36" s="20">
        <v>0.4</v>
      </c>
      <c r="G36" s="20">
        <v>5.1</v>
      </c>
      <c r="H36" s="20">
        <v>5.5</v>
      </c>
    </row>
    <row r="37" spans="1:8" s="4" customFormat="1" ht="12" customHeight="1">
      <c r="A37" s="11">
        <v>1998</v>
      </c>
      <c r="B37" s="19"/>
      <c r="C37" s="20">
        <v>5.4</v>
      </c>
      <c r="D37" s="20">
        <v>11.7</v>
      </c>
      <c r="E37" s="20">
        <v>11</v>
      </c>
      <c r="F37" s="20">
        <v>0.7</v>
      </c>
      <c r="G37" s="20">
        <v>5.7</v>
      </c>
      <c r="H37" s="20">
        <v>6.5</v>
      </c>
    </row>
    <row r="38" spans="1:8" s="4" customFormat="1" ht="12" customHeight="1">
      <c r="A38" s="11">
        <v>1999</v>
      </c>
      <c r="B38" s="19"/>
      <c r="C38" s="20">
        <f aca="true" t="shared" si="2" ref="C38:H38">C14/461032*1000</f>
        <v>4.908552985476063</v>
      </c>
      <c r="D38" s="20">
        <f t="shared" si="2"/>
        <v>11.313748286453</v>
      </c>
      <c r="E38" s="20">
        <f t="shared" si="2"/>
        <v>11.220479272588454</v>
      </c>
      <c r="F38" s="20">
        <f t="shared" si="2"/>
        <v>0.09326901386454736</v>
      </c>
      <c r="G38" s="20">
        <f t="shared" si="2"/>
        <v>6.251192975758732</v>
      </c>
      <c r="H38" s="20">
        <f t="shared" si="2"/>
        <v>6.240347741588437</v>
      </c>
    </row>
    <row r="39" spans="1:8" s="4" customFormat="1" ht="18" customHeight="1">
      <c r="A39" s="11">
        <v>2000</v>
      </c>
      <c r="B39" s="19"/>
      <c r="C39" s="20">
        <f aca="true" t="shared" si="3" ref="C39:H39">C15/464730*1000</f>
        <v>5.278333656101393</v>
      </c>
      <c r="D39" s="20">
        <f t="shared" si="3"/>
        <v>11.645471564134013</v>
      </c>
      <c r="E39" s="20">
        <f t="shared" si="3"/>
        <v>10.246809975684807</v>
      </c>
      <c r="F39" s="20">
        <f t="shared" si="3"/>
        <v>1.398661588449207</v>
      </c>
      <c r="G39" s="20">
        <f t="shared" si="3"/>
        <v>8.357540937748801</v>
      </c>
      <c r="H39" s="20">
        <f t="shared" si="3"/>
        <v>9.72607750736987</v>
      </c>
    </row>
    <row r="40" spans="1:8" s="4" customFormat="1" ht="12" customHeight="1">
      <c r="A40" s="11">
        <v>2001</v>
      </c>
      <c r="B40" s="19"/>
      <c r="C40" s="20">
        <f aca="true" t="shared" si="4" ref="C40:H40">C16/469129*1000</f>
        <v>4.926150376548882</v>
      </c>
      <c r="D40" s="20">
        <f t="shared" si="4"/>
        <v>11.9668577299634</v>
      </c>
      <c r="E40" s="20">
        <f t="shared" si="4"/>
        <v>10.419308974716976</v>
      </c>
      <c r="F40" s="20">
        <f t="shared" si="4"/>
        <v>1.5475487552464249</v>
      </c>
      <c r="G40" s="20">
        <f t="shared" si="4"/>
        <v>7.526714400516703</v>
      </c>
      <c r="H40" s="20">
        <f t="shared" si="4"/>
        <v>9.116895352877354</v>
      </c>
    </row>
    <row r="41" spans="1:8" s="4" customFormat="1" ht="12" customHeight="1">
      <c r="A41" s="11">
        <v>2002</v>
      </c>
      <c r="B41" s="19"/>
      <c r="C41" s="20">
        <f aca="true" t="shared" si="5" ref="C41:H41">C17/473094*1000</f>
        <v>5.29493081713148</v>
      </c>
      <c r="D41" s="20">
        <f t="shared" si="5"/>
        <v>12.333701124935002</v>
      </c>
      <c r="E41" s="20">
        <f t="shared" si="5"/>
        <v>10.258003694825977</v>
      </c>
      <c r="F41" s="20">
        <f t="shared" si="5"/>
        <v>2.075697430109027</v>
      </c>
      <c r="G41" s="20">
        <f t="shared" si="5"/>
        <v>5.73670348810173</v>
      </c>
      <c r="H41" s="20">
        <f t="shared" si="5"/>
        <v>7.723623635049272</v>
      </c>
    </row>
    <row r="42" spans="1:8" s="4" customFormat="1" ht="12" customHeight="1">
      <c r="A42" s="11">
        <v>2003</v>
      </c>
      <c r="B42" s="19"/>
      <c r="C42" s="20">
        <f aca="true" t="shared" si="6" ref="C42:H42">C18/476488*1000</f>
        <v>5.6433740199123585</v>
      </c>
      <c r="D42" s="20">
        <f t="shared" si="6"/>
        <v>12.862863283020769</v>
      </c>
      <c r="E42" s="20">
        <f t="shared" si="6"/>
        <v>9.993955776430886</v>
      </c>
      <c r="F42" s="20">
        <f t="shared" si="6"/>
        <v>2.868907506589883</v>
      </c>
      <c r="G42" s="20">
        <f t="shared" si="6"/>
        <v>3.7104816910394387</v>
      </c>
      <c r="H42" s="20">
        <f t="shared" si="6"/>
        <v>6.577290508890045</v>
      </c>
    </row>
    <row r="43" spans="1:8" s="4" customFormat="1" ht="12" customHeight="1">
      <c r="A43" s="11">
        <v>2004</v>
      </c>
      <c r="B43" s="19"/>
      <c r="C43" s="20">
        <f aca="true" t="shared" si="7" ref="C43:H43">C19/479733*1000</f>
        <v>6.295168354063614</v>
      </c>
      <c r="D43" s="20">
        <f t="shared" si="7"/>
        <v>13.344923113481874</v>
      </c>
      <c r="E43" s="20">
        <f t="shared" si="7"/>
        <v>9.551146158383935</v>
      </c>
      <c r="F43" s="20">
        <f t="shared" si="7"/>
        <v>3.79377695509794</v>
      </c>
      <c r="G43" s="20">
        <f t="shared" si="7"/>
        <v>3.214287947670892</v>
      </c>
      <c r="H43" s="20">
        <f t="shared" si="7"/>
        <v>6.993473452941532</v>
      </c>
    </row>
    <row r="44" spans="1:8" s="4" customFormat="1" ht="18" customHeight="1">
      <c r="A44" s="11">
        <v>2005</v>
      </c>
      <c r="B44" s="19"/>
      <c r="C44" s="20">
        <f aca="true" t="shared" si="8" ref="C44:H44">C20/483176*1000</f>
        <v>6.03299832773151</v>
      </c>
      <c r="D44" s="20">
        <f t="shared" si="8"/>
        <v>13.27052668178883</v>
      </c>
      <c r="E44" s="20">
        <f t="shared" si="8"/>
        <v>9.745931089292514</v>
      </c>
      <c r="F44" s="20">
        <f t="shared" si="8"/>
        <v>3.524595592496316</v>
      </c>
      <c r="G44" s="20">
        <f t="shared" si="8"/>
        <v>3.8619467854363627</v>
      </c>
      <c r="H44" s="20">
        <f t="shared" si="8"/>
        <v>7.309965726774508</v>
      </c>
    </row>
    <row r="45" spans="1:8" s="4" customFormat="1" ht="12" customHeight="1">
      <c r="A45" s="11">
        <v>2006</v>
      </c>
      <c r="B45" s="19"/>
      <c r="C45" s="20">
        <f aca="true" t="shared" si="9" ref="C45:H45">C21/487350*1000</f>
        <v>6.615368831435314</v>
      </c>
      <c r="D45" s="20">
        <f t="shared" si="9"/>
        <v>14.162306350672</v>
      </c>
      <c r="E45" s="20">
        <f t="shared" si="9"/>
        <v>9.399815327793167</v>
      </c>
      <c r="F45" s="20">
        <f t="shared" si="9"/>
        <v>4.762491022878835</v>
      </c>
      <c r="G45" s="20">
        <f t="shared" si="9"/>
        <v>5.066174207448445</v>
      </c>
      <c r="H45" s="20">
        <f t="shared" si="9"/>
        <v>9.879963065558634</v>
      </c>
    </row>
    <row r="46" spans="1:8" s="4" customFormat="1" ht="12" customHeight="1">
      <c r="A46" s="11">
        <v>2007</v>
      </c>
      <c r="B46" s="19"/>
      <c r="C46" s="20">
        <f aca="true" t="shared" si="10" ref="C46:H46">C22/491630*1000</f>
        <v>6.54557289018164</v>
      </c>
      <c r="D46" s="20">
        <f t="shared" si="10"/>
        <v>14.21190732868214</v>
      </c>
      <c r="E46" s="20">
        <f t="shared" si="10"/>
        <v>9.263063686105406</v>
      </c>
      <c r="F46" s="20">
        <f t="shared" si="10"/>
        <v>4.948843642576734</v>
      </c>
      <c r="G46" s="20">
        <f t="shared" si="10"/>
        <v>2.6585033460122447</v>
      </c>
      <c r="H46" s="20">
        <f t="shared" si="10"/>
        <v>7.617517238573724</v>
      </c>
    </row>
    <row r="47" spans="1:8" s="4" customFormat="1" ht="12" customHeight="1">
      <c r="A47" s="11">
        <v>2008</v>
      </c>
      <c r="B47" s="19"/>
      <c r="C47" s="20">
        <f aca="true" t="shared" si="11" ref="C47:H47">C23/496850*1000</f>
        <v>6.768642447418738</v>
      </c>
      <c r="D47" s="20">
        <f t="shared" si="11"/>
        <v>14.481231760088559</v>
      </c>
      <c r="E47" s="20">
        <f t="shared" si="11"/>
        <v>9.055046794807286</v>
      </c>
      <c r="F47" s="20">
        <f t="shared" si="11"/>
        <v>5.426184965281272</v>
      </c>
      <c r="G47" s="20">
        <f t="shared" si="11"/>
        <v>8.040656133641946</v>
      </c>
      <c r="H47" s="20">
        <f t="shared" si="11"/>
        <v>13.474891818456275</v>
      </c>
    </row>
    <row r="48" spans="1:8" s="4" customFormat="1" ht="12" customHeight="1">
      <c r="A48" s="11">
        <v>2009</v>
      </c>
      <c r="B48" s="19"/>
      <c r="C48" s="20">
        <f aca="true" t="shared" si="12" ref="C48:H48">C24/503764*1000</f>
        <v>6.628103635829476</v>
      </c>
      <c r="D48" s="20">
        <f t="shared" si="12"/>
        <v>14.9653409136024</v>
      </c>
      <c r="E48" s="20">
        <f t="shared" si="12"/>
        <v>8.551623379201372</v>
      </c>
      <c r="F48" s="20">
        <f t="shared" si="12"/>
        <v>6.413717534401028</v>
      </c>
      <c r="G48" s="20">
        <f t="shared" si="12"/>
        <v>7.700034142971709</v>
      </c>
      <c r="H48" s="20">
        <f t="shared" si="12"/>
        <v>14.15940797675102</v>
      </c>
    </row>
    <row r="49" spans="1:8" s="4" customFormat="1" ht="18" customHeight="1">
      <c r="A49" s="11">
        <v>2010</v>
      </c>
      <c r="B49" s="19"/>
      <c r="C49" s="20">
        <f aca="true" t="shared" si="13" ref="C49:H49">C25/510541*1000</f>
        <v>6.555790817975441</v>
      </c>
      <c r="D49" s="20">
        <f t="shared" si="13"/>
        <v>15.389557351907095</v>
      </c>
      <c r="E49" s="20">
        <f t="shared" si="13"/>
        <v>8.737789913053016</v>
      </c>
      <c r="F49" s="20">
        <f t="shared" si="13"/>
        <v>6.651767438854078</v>
      </c>
      <c r="G49" s="20">
        <f t="shared" si="13"/>
        <v>5.917252483150227</v>
      </c>
      <c r="H49" s="20">
        <f t="shared" si="13"/>
        <v>12.576854748198478</v>
      </c>
    </row>
    <row r="50" spans="1:8" s="4" customFormat="1" ht="12" customHeight="1">
      <c r="A50" s="11">
        <v>2011</v>
      </c>
      <c r="B50" s="19"/>
      <c r="C50" s="20">
        <f aca="true" t="shared" si="14" ref="C50:H50">C26/517063*1000</f>
        <v>6.063090957968371</v>
      </c>
      <c r="D50" s="20">
        <f t="shared" si="14"/>
        <v>14.520474294234939</v>
      </c>
      <c r="E50" s="20">
        <f t="shared" si="14"/>
        <v>8.47865733962786</v>
      </c>
      <c r="F50" s="20">
        <f t="shared" si="14"/>
        <v>6.041816954607079</v>
      </c>
      <c r="G50" s="20">
        <f t="shared" si="14"/>
        <v>6.707113059723864</v>
      </c>
      <c r="H50" s="20">
        <f t="shared" si="14"/>
        <v>12.808884023803676</v>
      </c>
    </row>
    <row r="51" spans="1:8" s="4" customFormat="1" ht="12" customHeight="1">
      <c r="A51" s="11">
        <v>2012</v>
      </c>
      <c r="B51" s="19"/>
      <c r="C51" s="20">
        <f aca="true" t="shared" si="15" ref="C51:H51">C27/523232*1000</f>
        <v>6.253440156565348</v>
      </c>
      <c r="D51" s="20">
        <f t="shared" si="15"/>
        <v>14.565240658063727</v>
      </c>
      <c r="E51" s="20">
        <f t="shared" si="15"/>
        <v>8.642437771390128</v>
      </c>
      <c r="F51" s="20">
        <f t="shared" si="15"/>
        <v>5.9228028866735976</v>
      </c>
      <c r="G51" s="20">
        <f t="shared" si="15"/>
        <v>4.976759831202985</v>
      </c>
      <c r="H51" s="20">
        <f t="shared" si="15"/>
        <v>10.9224970949789</v>
      </c>
    </row>
    <row r="52" spans="1:8" s="4" customFormat="1" ht="12" customHeight="1" thickBot="1">
      <c r="A52" s="11">
        <v>2013</v>
      </c>
      <c r="B52" s="19"/>
      <c r="C52" s="20">
        <f aca="true" t="shared" si="16" ref="C52:H52">C28/529680*1000</f>
        <v>5.741202235311886</v>
      </c>
      <c r="D52" s="20">
        <f t="shared" si="16"/>
        <v>14.401147862860595</v>
      </c>
      <c r="E52" s="20">
        <f t="shared" si="16"/>
        <v>8.493807581936263</v>
      </c>
      <c r="F52" s="20">
        <f t="shared" si="16"/>
        <v>5.907340280924332</v>
      </c>
      <c r="G52" s="20">
        <f t="shared" si="16"/>
        <v>7.544177616674219</v>
      </c>
      <c r="H52" s="20">
        <f t="shared" si="16"/>
        <v>13.559130040779339</v>
      </c>
    </row>
    <row r="53" spans="1:8" s="21" customFormat="1" ht="18" customHeight="1">
      <c r="A53" s="25" t="s">
        <v>13</v>
      </c>
      <c r="B53" s="25"/>
      <c r="C53" s="25"/>
      <c r="D53" s="25"/>
      <c r="E53" s="25"/>
      <c r="F53" s="25"/>
      <c r="G53" s="25"/>
      <c r="H53" s="25"/>
    </row>
    <row r="54" spans="1:8" s="23" customFormat="1" ht="10.5" customHeight="1">
      <c r="A54" s="26" t="s">
        <v>19</v>
      </c>
      <c r="B54" s="26"/>
      <c r="C54" s="26"/>
      <c r="D54" s="26"/>
      <c r="E54" s="26"/>
      <c r="F54" s="26"/>
      <c r="G54" s="26"/>
      <c r="H54" s="26"/>
    </row>
    <row r="55" spans="1:8" s="23" customFormat="1" ht="10.5" customHeight="1">
      <c r="A55" s="26" t="s">
        <v>15</v>
      </c>
      <c r="B55" s="26"/>
      <c r="C55" s="26"/>
      <c r="D55" s="26"/>
      <c r="E55" s="26"/>
      <c r="F55" s="26"/>
      <c r="G55" s="26"/>
      <c r="H55" s="26"/>
    </row>
    <row r="56" spans="1:8" s="23" customFormat="1" ht="10.5" customHeight="1">
      <c r="A56" s="26" t="s">
        <v>16</v>
      </c>
      <c r="B56" s="26"/>
      <c r="C56" s="26"/>
      <c r="D56" s="26"/>
      <c r="E56" s="26"/>
      <c r="F56" s="26"/>
      <c r="G56" s="26"/>
      <c r="H56" s="26"/>
    </row>
  </sheetData>
  <sheetProtection/>
  <mergeCells count="4">
    <mergeCell ref="A53:H53"/>
    <mergeCell ref="A54:H54"/>
    <mergeCell ref="A55:H55"/>
    <mergeCell ref="A56:H56"/>
  </mergeCells>
  <printOptions/>
  <pageMargins left="1.1811023622047245" right="0" top="0.3937007874015748" bottom="0" header="0.5" footer="0.5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2007-03-15T14:22:58Z</cp:lastPrinted>
  <dcterms:created xsi:type="dcterms:W3CDTF">2003-04-14T11:23:58Z</dcterms:created>
  <dcterms:modified xsi:type="dcterms:W3CDTF">2014-12-10T13:04:14Z</dcterms:modified>
  <cp:category/>
  <cp:version/>
  <cp:contentType/>
  <cp:contentStatus/>
</cp:coreProperties>
</file>